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vf00105a.adb.intra.admin.ch\ezv_os$\os\0\6\3\38992\05_TABI\6 Intranet und Internet\Steuertarife - Steuertabellen\2022\"/>
    </mc:Choice>
  </mc:AlternateContent>
  <xr:revisionPtr revIDLastSave="0" documentId="13_ncr:1_{3FED720C-16BD-479A-A0D0-0CF68669D28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C36" i="1"/>
  <c r="C27" i="1"/>
  <c r="C26" i="1"/>
  <c r="C11" i="1"/>
  <c r="C10" i="1"/>
  <c r="A39" i="1"/>
  <c r="A38" i="1"/>
  <c r="C38" i="1"/>
  <c r="C39" i="1" s="1"/>
  <c r="C44" i="1"/>
  <c r="C45" i="1"/>
  <c r="A46" i="1"/>
  <c r="C46" i="1"/>
  <c r="C51" i="1" l="1"/>
  <c r="C52" i="1" s="1"/>
  <c r="C53" i="1" s="1"/>
  <c r="C21" i="1"/>
  <c r="C20" i="1"/>
  <c r="C12" i="1"/>
  <c r="C13" i="1"/>
  <c r="C14" i="1"/>
  <c r="C28" i="1"/>
  <c r="A15" i="1"/>
  <c r="A14" i="1"/>
  <c r="A13" i="1"/>
  <c r="A12" i="1"/>
  <c r="C29" i="1"/>
  <c r="C30" i="1" s="1"/>
  <c r="A53" i="1"/>
  <c r="A31" i="1"/>
  <c r="A30" i="1"/>
  <c r="A29" i="1"/>
  <c r="A28" i="1"/>
  <c r="A21" i="1"/>
  <c r="C31" i="1" l="1"/>
  <c r="C15" i="1"/>
</calcChain>
</file>

<file path=xl/sharedStrings.xml><?xml version="1.0" encoding="utf-8"?>
<sst xmlns="http://schemas.openxmlformats.org/spreadsheetml/2006/main" count="35" uniqueCount="22">
  <si>
    <t>Kau- und Schnupftabak</t>
  </si>
  <si>
    <r>
      <t>Berechnungstabelle Steuertarife</t>
    </r>
    <r>
      <rPr>
        <sz val="20"/>
        <rFont val="Arial"/>
      </rPr>
      <t xml:space="preserve">
</t>
    </r>
    <r>
      <rPr>
        <b/>
        <sz val="10"/>
        <rFont val="Arial"/>
        <family val="2"/>
      </rPr>
      <t>(grau hinterlegte Felder ausfüllen)</t>
    </r>
  </si>
  <si>
    <t>Zigarren</t>
  </si>
  <si>
    <t>Stückzahl</t>
  </si>
  <si>
    <r>
      <t xml:space="preserve">                                                                                  </t>
    </r>
    <r>
      <rPr>
        <sz val="10"/>
        <rFont val="Arial"/>
      </rPr>
      <t xml:space="preserve">
</t>
    </r>
  </si>
  <si>
    <t xml:space="preserve">Detailverkaufspreis je Stück in Fr. </t>
  </si>
  <si>
    <t>Steuersatz je 1000 Stück in Fr.</t>
  </si>
  <si>
    <t>Verpackungsinhalt in Gramm</t>
  </si>
  <si>
    <t>Detailverkaufspreis je Verpackung in Fr.</t>
  </si>
  <si>
    <t>Detailverkaufspreis je kg in Fr.</t>
  </si>
  <si>
    <t>Steuersatz je kg in Fr.</t>
  </si>
  <si>
    <t>Zigaretten</t>
  </si>
  <si>
    <t>Anzahl Stück in Schachtel</t>
  </si>
  <si>
    <t>Detailverkaufspreis je Schachtel in Fr.</t>
  </si>
  <si>
    <t xml:space="preserve">Detailverkaufspreis je 1000 Stück in Fr. </t>
  </si>
  <si>
    <t>Pfeifentabak und Zigarrenabschnitte</t>
  </si>
  <si>
    <t xml:space="preserve">Feinschnitttabak zum Selberdrehen </t>
  </si>
  <si>
    <t>Gütlig ab 01.01.2018</t>
  </si>
  <si>
    <t xml:space="preserve">Wasserpfeifentabak </t>
  </si>
  <si>
    <t xml:space="preserve">
Eidgenössisches Finanzdepartement EFD
Bundesamt für Zoll und Grenzsicherheit BAZG
</t>
  </si>
  <si>
    <t xml:space="preserve"> Tabak- und Biersteuer
</t>
  </si>
  <si>
    <t xml:space="preserve">
Hinweis:
Diese Tabelle ist lediglich ein Hilfsmittel zur Feststellung des Steuersatzes. Für die Besteuerung massgebend ist einzig der durch dem BAZG im Einzelfall festgesetzte Steuersatz.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</si>
</sst>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&quot;SFr.&quot;\ #,##0.00"/>
    <numFmt numFmtId="165" formatCode="_ * #,##0_ ;_ * \-#,##0_ ;_ * &quot;-&quot;??_ ;_ @_ "/>
    <numFmt numFmtId="166" formatCode="_ * #,##0.000_ ;_ * \-#,##0.000_ ;_ * &quot;-&quot;??_ ;_ @_ "/>
    <numFmt numFmtId="167" formatCode="#,##0.00_ ;\-#,##0.00\ "/>
    <numFmt numFmtId="168" formatCode="&quot;Steuerbetrag für&quot;\ 0\ &quot;Stück in Fr.&quot;"/>
    <numFmt numFmtId="169" formatCode="&quot;Tabaksteuerbetrag je Verpackung à&quot;\ 0\ &quot;Gramm in Fr.&quot;"/>
    <numFmt numFmtId="170" formatCode="&quot;SOTA-Abgabe je Verpackung à&quot;\ 0\ &quot;Gramm in Fr.&quot;"/>
    <numFmt numFmtId="171" formatCode="&quot;Tabakpräventionsfonds je Verpackung à&quot;\ 0\ &quot;Gramm in Fr.&quot;"/>
    <numFmt numFmtId="172" formatCode="&quot;Total je Verpackung à&quot;\ 0\ &quot;Gramm in Fr.&quot;"/>
    <numFmt numFmtId="173" formatCode="&quot;Steuerbetrag je Verpackung à&quot;\ 0\ &quot;Gramm in Fr.&quot;"/>
    <numFmt numFmtId="174" formatCode="&quot;Tabaksteuerbetrag je Schachtel à&quot;\ 0\ &quot;Stück in Fr.&quot;"/>
    <numFmt numFmtId="175" formatCode="&quot;SOTA-Abgabe je Schachtel à&quot;\ 0\ &quot;Stück in Fr.&quot;"/>
    <numFmt numFmtId="176" formatCode="&quot;Tabakpräventionsfonds je Schachtel à&quot;\ 0\ &quot;Stück in Fr.&quot;"/>
    <numFmt numFmtId="177" formatCode="&quot;Total je Schachtel à&quot;\ 0\ &quot;Stück in Fr.&quot;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</font>
    <font>
      <sz val="20"/>
      <name val="Arial"/>
    </font>
    <font>
      <b/>
      <sz val="11"/>
      <name val="Arial"/>
      <family val="2"/>
    </font>
    <font>
      <b/>
      <sz val="16"/>
      <name val="Arial"/>
      <family val="2"/>
    </font>
    <font>
      <sz val="12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 applyFill="1" applyBorder="1" applyProtection="1"/>
    <xf numFmtId="164" fontId="5" fillId="0" borderId="0" xfId="0" applyNumberFormat="1" applyFont="1" applyFill="1" applyBorder="1" applyProtection="1"/>
    <xf numFmtId="165" fontId="4" fillId="2" borderId="1" xfId="1" applyNumberFormat="1" applyFont="1" applyFill="1" applyBorder="1" applyAlignment="1" applyProtection="1">
      <alignment vertical="center"/>
      <protection locked="0"/>
    </xf>
    <xf numFmtId="167" fontId="4" fillId="2" borderId="1" xfId="1" applyNumberFormat="1" applyFont="1" applyFill="1" applyBorder="1" applyAlignment="1" applyProtection="1">
      <alignment vertical="center"/>
      <protection locked="0"/>
    </xf>
    <xf numFmtId="43" fontId="5" fillId="3" borderId="2" xfId="1" applyFont="1" applyFill="1" applyBorder="1" applyAlignment="1" applyProtection="1">
      <alignment vertical="center"/>
      <protection hidden="1"/>
    </xf>
    <xf numFmtId="43" fontId="4" fillId="2" borderId="1" xfId="1" applyFont="1" applyFill="1" applyBorder="1" applyAlignment="1" applyProtection="1">
      <alignment vertical="center"/>
      <protection locked="0"/>
    </xf>
    <xf numFmtId="43" fontId="4" fillId="0" borderId="1" xfId="1" applyFont="1" applyBorder="1" applyAlignment="1" applyProtection="1">
      <alignment vertical="center"/>
      <protection hidden="1"/>
    </xf>
    <xf numFmtId="0" fontId="0" fillId="0" borderId="0" xfId="0" applyNumberFormat="1" applyAlignment="1" applyProtection="1">
      <alignment horizontal="left" wrapText="1" readingOrder="1"/>
    </xf>
    <xf numFmtId="0" fontId="0" fillId="0" borderId="0" xfId="0" applyProtection="1"/>
    <xf numFmtId="0" fontId="0" fillId="0" borderId="0" xfId="0" applyAlignment="1" applyProtection="1">
      <alignment horizontal="left" vertical="top" wrapText="1" readingOrder="1"/>
    </xf>
    <xf numFmtId="0" fontId="0" fillId="0" borderId="0" xfId="0" applyAlignment="1" applyProtection="1">
      <alignment horizontal="right" vertical="top" wrapText="1" readingOrder="1"/>
    </xf>
    <xf numFmtId="0" fontId="3" fillId="0" borderId="0" xfId="0" applyFont="1" applyAlignment="1" applyProtection="1">
      <alignment horizontal="center" vertical="top" wrapText="1"/>
    </xf>
    <xf numFmtId="0" fontId="11" fillId="0" borderId="0" xfId="0" applyFont="1" applyProtection="1"/>
    <xf numFmtId="0" fontId="0" fillId="0" borderId="0" xfId="0" applyFill="1" applyProtection="1"/>
    <xf numFmtId="167" fontId="5" fillId="3" borderId="2" xfId="1" applyNumberFormat="1" applyFont="1" applyFill="1" applyBorder="1" applyAlignment="1" applyProtection="1">
      <alignment horizontal="right" vertical="center"/>
      <protection hidden="1"/>
    </xf>
    <xf numFmtId="43" fontId="5" fillId="0" borderId="1" xfId="1" applyFont="1" applyFill="1" applyBorder="1" applyAlignment="1" applyProtection="1">
      <alignment vertical="center"/>
      <protection hidden="1"/>
    </xf>
    <xf numFmtId="43" fontId="5" fillId="0" borderId="1" xfId="1" applyFont="1" applyBorder="1" applyAlignment="1" applyProtection="1">
      <alignment vertical="center"/>
      <protection hidden="1"/>
    </xf>
    <xf numFmtId="43" fontId="5" fillId="0" borderId="1" xfId="1" applyFont="1" applyBorder="1" applyAlignment="1" applyProtection="1">
      <alignment vertical="center"/>
    </xf>
    <xf numFmtId="0" fontId="10" fillId="0" borderId="0" xfId="0" applyFont="1" applyAlignment="1" applyProtection="1">
      <alignment vertical="top" wrapText="1"/>
    </xf>
    <xf numFmtId="166" fontId="5" fillId="3" borderId="1" xfId="1" applyNumberFormat="1" applyFont="1" applyFill="1" applyBorder="1" applyAlignment="1" applyProtection="1">
      <alignment vertical="center"/>
      <protection hidden="1"/>
    </xf>
    <xf numFmtId="172" fontId="5" fillId="4" borderId="7" xfId="0" applyNumberFormat="1" applyFont="1" applyFill="1" applyBorder="1" applyAlignment="1" applyProtection="1">
      <alignment horizontal="left" vertical="center"/>
    </xf>
    <xf numFmtId="167" fontId="5" fillId="4" borderId="7" xfId="1" applyNumberFormat="1" applyFont="1" applyFill="1" applyBorder="1" applyAlignment="1" applyProtection="1">
      <alignment horizontal="right" vertical="center"/>
      <protection hidden="1"/>
    </xf>
    <xf numFmtId="0" fontId="4" fillId="0" borderId="4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169" fontId="5" fillId="3" borderId="3" xfId="0" applyNumberFormat="1" applyFont="1" applyFill="1" applyBorder="1" applyAlignment="1" applyProtection="1">
      <alignment horizontal="left" vertical="center"/>
    </xf>
    <xf numFmtId="169" fontId="5" fillId="3" borderId="2" xfId="0" applyNumberFormat="1" applyFont="1" applyFill="1" applyBorder="1" applyAlignment="1" applyProtection="1">
      <alignment horizontal="left" vertical="center"/>
    </xf>
    <xf numFmtId="172" fontId="5" fillId="3" borderId="3" xfId="0" applyNumberFormat="1" applyFont="1" applyFill="1" applyBorder="1" applyAlignment="1" applyProtection="1">
      <alignment horizontal="left" vertical="center"/>
    </xf>
    <xf numFmtId="172" fontId="5" fillId="3" borderId="2" xfId="0" applyNumberFormat="1" applyFont="1" applyFill="1" applyBorder="1" applyAlignment="1" applyProtection="1">
      <alignment horizontal="left" vertical="center"/>
    </xf>
    <xf numFmtId="0" fontId="9" fillId="0" borderId="7" xfId="0" applyFont="1" applyBorder="1" applyAlignment="1" applyProtection="1">
      <alignment horizontal="center"/>
    </xf>
    <xf numFmtId="173" fontId="5" fillId="3" borderId="3" xfId="0" applyNumberFormat="1" applyFont="1" applyFill="1" applyBorder="1" applyAlignment="1" applyProtection="1">
      <alignment horizontal="left" vertical="center"/>
    </xf>
    <xf numFmtId="173" fontId="5" fillId="3" borderId="2" xfId="0" applyNumberFormat="1" applyFont="1" applyFill="1" applyBorder="1" applyAlignment="1" applyProtection="1">
      <alignment horizontal="left" vertical="center"/>
    </xf>
    <xf numFmtId="0" fontId="10" fillId="0" borderId="6" xfId="0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177" fontId="5" fillId="3" borderId="3" xfId="0" applyNumberFormat="1" applyFont="1" applyFill="1" applyBorder="1" applyAlignment="1" applyProtection="1">
      <alignment horizontal="left" vertical="center"/>
    </xf>
    <xf numFmtId="177" fontId="5" fillId="3" borderId="2" xfId="0" applyNumberFormat="1" applyFont="1" applyFill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170" fontId="5" fillId="3" borderId="3" xfId="0" applyNumberFormat="1" applyFont="1" applyFill="1" applyBorder="1" applyAlignment="1" applyProtection="1">
      <alignment horizontal="left" vertical="center"/>
    </xf>
    <xf numFmtId="170" fontId="5" fillId="3" borderId="2" xfId="0" applyNumberFormat="1" applyFont="1" applyFill="1" applyBorder="1" applyAlignment="1" applyProtection="1">
      <alignment horizontal="left" vertical="center"/>
    </xf>
    <xf numFmtId="171" fontId="5" fillId="3" borderId="3" xfId="0" applyNumberFormat="1" applyFont="1" applyFill="1" applyBorder="1" applyAlignment="1" applyProtection="1">
      <alignment horizontal="left" vertical="center"/>
    </xf>
    <xf numFmtId="171" fontId="5" fillId="3" borderId="2" xfId="0" applyNumberFormat="1" applyFont="1" applyFill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top" wrapText="1" readingOrder="1"/>
    </xf>
    <xf numFmtId="0" fontId="9" fillId="0" borderId="7" xfId="0" applyFont="1" applyBorder="1" applyAlignment="1" applyProtection="1">
      <alignment horizontal="center" vertical="top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168" fontId="5" fillId="3" borderId="3" xfId="0" applyNumberFormat="1" applyFont="1" applyFill="1" applyBorder="1" applyAlignment="1" applyProtection="1">
      <alignment horizontal="left" vertical="center"/>
    </xf>
    <xf numFmtId="168" fontId="5" fillId="3" borderId="2" xfId="0" applyNumberFormat="1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 vertical="top" wrapText="1"/>
    </xf>
    <xf numFmtId="174" fontId="5" fillId="3" borderId="3" xfId="0" applyNumberFormat="1" applyFont="1" applyFill="1" applyBorder="1" applyAlignment="1" applyProtection="1">
      <alignment horizontal="left" vertical="center"/>
    </xf>
    <xf numFmtId="174" fontId="5" fillId="3" borderId="2" xfId="0" applyNumberFormat="1" applyFont="1" applyFill="1" applyBorder="1" applyAlignment="1" applyProtection="1">
      <alignment horizontal="left" vertical="center"/>
    </xf>
    <xf numFmtId="175" fontId="5" fillId="3" borderId="3" xfId="0" applyNumberFormat="1" applyFont="1" applyFill="1" applyBorder="1" applyAlignment="1" applyProtection="1">
      <alignment horizontal="left" vertical="center"/>
    </xf>
    <xf numFmtId="175" fontId="5" fillId="3" borderId="2" xfId="0" applyNumberFormat="1" applyFont="1" applyFill="1" applyBorder="1" applyAlignment="1" applyProtection="1">
      <alignment horizontal="left" vertical="center"/>
    </xf>
    <xf numFmtId="176" fontId="5" fillId="3" borderId="3" xfId="0" applyNumberFormat="1" applyFont="1" applyFill="1" applyBorder="1" applyAlignment="1" applyProtection="1">
      <alignment horizontal="left" vertical="center"/>
    </xf>
    <xf numFmtId="176" fontId="5" fillId="3" borderId="2" xfId="0" applyNumberFormat="1" applyFont="1" applyFill="1" applyBorder="1" applyAlignment="1" applyProtection="1">
      <alignment horizontal="left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152400</xdr:rowOff>
    </xdr:from>
    <xdr:to>
      <xdr:col>1</xdr:col>
      <xdr:colOff>590550</xdr:colOff>
      <xdr:row>0</xdr:row>
      <xdr:rowOff>800100</xdr:rowOff>
    </xdr:to>
    <xdr:pic>
      <xdr:nvPicPr>
        <xdr:cNvPr id="1046" name="Picture 22" descr="Logo Schweizerische Eidgenossenschaft, Confédération suisse, Confederazione Svizzera, Confederaziun svizra, Swiss Confederation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52400"/>
          <a:ext cx="19812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1"/>
  <sheetViews>
    <sheetView showGridLines="0" tabSelected="1" zoomScale="80" zoomScaleNormal="100" workbookViewId="0">
      <selection activeCell="C24" sqref="C24"/>
    </sheetView>
  </sheetViews>
  <sheetFormatPr baseColWidth="10" defaultRowHeight="12.75" x14ac:dyDescent="0.2"/>
  <cols>
    <col min="1" max="1" width="24.85546875" style="9" customWidth="1"/>
    <col min="2" max="2" width="49.28515625" style="9" customWidth="1"/>
    <col min="3" max="3" width="36.42578125" style="9" customWidth="1"/>
    <col min="4" max="16384" width="11.42578125" style="9"/>
  </cols>
  <sheetData>
    <row r="1" spans="1:3" ht="99.95" customHeight="1" x14ac:dyDescent="0.2">
      <c r="A1" s="8" t="s">
        <v>4</v>
      </c>
      <c r="C1" s="10" t="s">
        <v>19</v>
      </c>
    </row>
    <row r="2" spans="1:3" ht="21" customHeight="1" x14ac:dyDescent="0.2">
      <c r="A2" s="8"/>
      <c r="C2" s="11" t="s">
        <v>17</v>
      </c>
    </row>
    <row r="3" spans="1:3" ht="75" customHeight="1" x14ac:dyDescent="0.2">
      <c r="A3" s="46" t="s">
        <v>20</v>
      </c>
      <c r="B3" s="46"/>
      <c r="C3" s="46"/>
    </row>
    <row r="4" spans="1:3" ht="26.25" customHeight="1" x14ac:dyDescent="0.2">
      <c r="A4" s="54" t="s">
        <v>1</v>
      </c>
      <c r="B4" s="54"/>
      <c r="C4" s="54"/>
    </row>
    <row r="5" spans="1:3" ht="12.75" customHeight="1" x14ac:dyDescent="0.2">
      <c r="A5" s="54"/>
      <c r="B5" s="54"/>
      <c r="C5" s="54"/>
    </row>
    <row r="6" spans="1:3" ht="12.75" customHeight="1" x14ac:dyDescent="0.2">
      <c r="A6" s="12"/>
      <c r="B6" s="12"/>
    </row>
    <row r="7" spans="1:3" ht="19.5" customHeight="1" x14ac:dyDescent="0.2">
      <c r="A7" s="47" t="s">
        <v>11</v>
      </c>
      <c r="B7" s="47"/>
      <c r="C7" s="47"/>
    </row>
    <row r="8" spans="1:3" ht="19.5" customHeight="1" x14ac:dyDescent="0.2">
      <c r="A8" s="23" t="s">
        <v>12</v>
      </c>
      <c r="B8" s="24"/>
      <c r="C8" s="3"/>
    </row>
    <row r="9" spans="1:3" ht="19.5" customHeight="1" x14ac:dyDescent="0.2">
      <c r="A9" s="23" t="s">
        <v>13</v>
      </c>
      <c r="B9" s="24"/>
      <c r="C9" s="6"/>
    </row>
    <row r="10" spans="1:3" ht="19.5" customHeight="1" x14ac:dyDescent="0.2">
      <c r="A10" s="48" t="s">
        <v>14</v>
      </c>
      <c r="B10" s="49"/>
      <c r="C10" s="7" t="str">
        <f>IF(SUM(C8:C9)&gt;0,CEILING(ROUND(C9/C8*1000,2),0.05),"")</f>
        <v/>
      </c>
    </row>
    <row r="11" spans="1:3" ht="19.5" customHeight="1" x14ac:dyDescent="0.2">
      <c r="A11" s="36" t="s">
        <v>6</v>
      </c>
      <c r="B11" s="37"/>
      <c r="C11" s="16" t="str">
        <f>IF(SUM(C8:C9)&gt;0,CEILING(ROUNDDOWN(IF(C10*0.25+118.32&lt;212.1,212.1,C10*0.25+118.32),2),0.05),"")</f>
        <v/>
      </c>
    </row>
    <row r="12" spans="1:3" ht="19.5" customHeight="1" x14ac:dyDescent="0.2">
      <c r="A12" s="55">
        <f>C8</f>
        <v>0</v>
      </c>
      <c r="B12" s="56"/>
      <c r="C12" s="20" t="str">
        <f>IF(SUM(C8:C9)&gt;0,C11/1000*C8,"")</f>
        <v/>
      </c>
    </row>
    <row r="13" spans="1:3" ht="19.5" customHeight="1" x14ac:dyDescent="0.2">
      <c r="A13" s="57">
        <f>C8</f>
        <v>0</v>
      </c>
      <c r="B13" s="58"/>
      <c r="C13" s="20" t="str">
        <f>IF(SUM(C8:C9)&gt;0,1.3/1000*C8,"")</f>
        <v/>
      </c>
    </row>
    <row r="14" spans="1:3" ht="19.5" customHeight="1" x14ac:dyDescent="0.2">
      <c r="A14" s="59">
        <f>C8</f>
        <v>0</v>
      </c>
      <c r="B14" s="60"/>
      <c r="C14" s="20" t="str">
        <f>IF(SUM(C8:C9)&gt;0,1.3/1000*C8,"")</f>
        <v/>
      </c>
    </row>
    <row r="15" spans="1:3" ht="19.5" customHeight="1" x14ac:dyDescent="0.2">
      <c r="A15" s="38">
        <f>C8</f>
        <v>0</v>
      </c>
      <c r="B15" s="39"/>
      <c r="C15" s="20" t="str">
        <f>IF(SUM(C12:C14)&gt;0,SUM(C12:C14),"")</f>
        <v/>
      </c>
    </row>
    <row r="16" spans="1:3" ht="12.75" customHeight="1" x14ac:dyDescent="0.2">
      <c r="A16" s="12"/>
      <c r="B16" s="12"/>
    </row>
    <row r="17" spans="1:3" ht="20.100000000000001" customHeight="1" x14ac:dyDescent="0.2">
      <c r="A17" s="47" t="s">
        <v>2</v>
      </c>
      <c r="B17" s="47"/>
      <c r="C17" s="47"/>
    </row>
    <row r="18" spans="1:3" s="13" customFormat="1" ht="20.100000000000001" customHeight="1" x14ac:dyDescent="0.2">
      <c r="A18" s="48" t="s">
        <v>3</v>
      </c>
      <c r="B18" s="49"/>
      <c r="C18" s="3"/>
    </row>
    <row r="19" spans="1:3" ht="20.100000000000001" customHeight="1" x14ac:dyDescent="0.2">
      <c r="A19" s="48" t="s">
        <v>5</v>
      </c>
      <c r="B19" s="49"/>
      <c r="C19" s="4"/>
    </row>
    <row r="20" spans="1:3" ht="20.100000000000001" customHeight="1" x14ac:dyDescent="0.2">
      <c r="A20" s="50" t="s">
        <v>6</v>
      </c>
      <c r="B20" s="51"/>
      <c r="C20" s="17" t="str">
        <f>IF(SUM(C18:C19)&gt;0,CEILING(ROUNDDOWN((C19*0.01+0.0056)*1000,2),0.05),"")</f>
        <v/>
      </c>
    </row>
    <row r="21" spans="1:3" ht="20.100000000000001" customHeight="1" x14ac:dyDescent="0.2">
      <c r="A21" s="52">
        <f>C18</f>
        <v>0</v>
      </c>
      <c r="B21" s="53"/>
      <c r="C21" s="5" t="str">
        <f>IF(SUM(C18:C19)&gt;0,CEILING(ROUNDDOWN((1000*(0.0056+C19*0.01))/1000*C18,2),0.05),"")</f>
        <v/>
      </c>
    </row>
    <row r="22" spans="1:3" ht="12.75" customHeight="1" x14ac:dyDescent="0.2">
      <c r="A22" s="12"/>
      <c r="B22" s="12"/>
    </row>
    <row r="23" spans="1:3" ht="20.100000000000001" customHeight="1" x14ac:dyDescent="0.3">
      <c r="A23" s="31" t="s">
        <v>16</v>
      </c>
      <c r="B23" s="31"/>
      <c r="C23" s="31"/>
    </row>
    <row r="24" spans="1:3" ht="20.100000000000001" customHeight="1" x14ac:dyDescent="0.2">
      <c r="A24" s="23" t="s">
        <v>7</v>
      </c>
      <c r="B24" s="24"/>
      <c r="C24" s="4"/>
    </row>
    <row r="25" spans="1:3" ht="20.100000000000001" customHeight="1" x14ac:dyDescent="0.2">
      <c r="A25" s="23" t="s">
        <v>8</v>
      </c>
      <c r="B25" s="24"/>
      <c r="C25" s="6"/>
    </row>
    <row r="26" spans="1:3" ht="20.100000000000001" customHeight="1" x14ac:dyDescent="0.2">
      <c r="A26" s="23" t="s">
        <v>9</v>
      </c>
      <c r="B26" s="24"/>
      <c r="C26" s="7" t="str">
        <f>IF(SUM(C24:C25)&gt;0,CEILING(ROUND(C25/C24*1000,2),0.05),"")</f>
        <v/>
      </c>
    </row>
    <row r="27" spans="1:3" ht="20.100000000000001" customHeight="1" x14ac:dyDescent="0.2">
      <c r="A27" s="25" t="s">
        <v>10</v>
      </c>
      <c r="B27" s="26"/>
      <c r="C27" s="17" t="str">
        <f>IF(SUM(C24:C25)&gt;0,CEILING(ROUNDDOWN(IF(C26*0.25+38&lt;80,80,C26*0.25+38),2),0.05),"")</f>
        <v/>
      </c>
    </row>
    <row r="28" spans="1:3" ht="20.100000000000001" customHeight="1" x14ac:dyDescent="0.2">
      <c r="A28" s="27">
        <f>C24</f>
        <v>0</v>
      </c>
      <c r="B28" s="28"/>
      <c r="C28" s="5" t="str">
        <f>IF(SUM(C24:C25)&gt;0,CEILING(ROUNDDOWN(C27/1000*C24,2),0.05),"")</f>
        <v/>
      </c>
    </row>
    <row r="29" spans="1:3" ht="20.100000000000001" customHeight="1" x14ac:dyDescent="0.2">
      <c r="A29" s="42">
        <f>C24</f>
        <v>0</v>
      </c>
      <c r="B29" s="43"/>
      <c r="C29" s="5" t="str">
        <f>IF(SUM(C24:C25)&gt;0,ROUNDUP(1.73/1000*C24*20,0)/20,"")</f>
        <v/>
      </c>
    </row>
    <row r="30" spans="1:3" ht="20.100000000000001" customHeight="1" x14ac:dyDescent="0.2">
      <c r="A30" s="44">
        <f>C24</f>
        <v>0</v>
      </c>
      <c r="B30" s="45"/>
      <c r="C30" s="5" t="str">
        <f>C29</f>
        <v/>
      </c>
    </row>
    <row r="31" spans="1:3" ht="20.100000000000001" customHeight="1" x14ac:dyDescent="0.2">
      <c r="A31" s="29">
        <f>C24</f>
        <v>0</v>
      </c>
      <c r="B31" s="30"/>
      <c r="C31" s="15" t="str">
        <f>IF(SUM(C28:C30)&gt;0,SUM(C28:C30),"")</f>
        <v/>
      </c>
    </row>
    <row r="33" spans="1:3" ht="20.25" x14ac:dyDescent="0.3">
      <c r="A33" s="31" t="s">
        <v>18</v>
      </c>
      <c r="B33" s="31"/>
      <c r="C33" s="31"/>
    </row>
    <row r="34" spans="1:3" ht="18.75" customHeight="1" x14ac:dyDescent="0.2">
      <c r="A34" s="23" t="s">
        <v>7</v>
      </c>
      <c r="B34" s="24"/>
      <c r="C34" s="4"/>
    </row>
    <row r="35" spans="1:3" ht="24.75" customHeight="1" x14ac:dyDescent="0.2">
      <c r="A35" s="23" t="s">
        <v>8</v>
      </c>
      <c r="B35" s="24"/>
      <c r="C35" s="6"/>
    </row>
    <row r="36" spans="1:3" ht="21.75" customHeight="1" x14ac:dyDescent="0.2">
      <c r="A36" s="23" t="s">
        <v>9</v>
      </c>
      <c r="B36" s="24"/>
      <c r="C36" s="7" t="str">
        <f>IF(SUM(C34:C35)&gt;0,CEILING(ROUND(C35/C34*1000,2),0.05),"")</f>
        <v/>
      </c>
    </row>
    <row r="37" spans="1:3" ht="20.25" customHeight="1" x14ac:dyDescent="0.2">
      <c r="A37" s="25" t="s">
        <v>10</v>
      </c>
      <c r="B37" s="26"/>
      <c r="C37" s="17" t="str">
        <f>IF(SUM(C34:C35)&gt;0,CEILING(ROUNDDOWN(IF(C36*0.25+38&lt;80,80,C36*0.25+38),2),0.05),"")</f>
        <v/>
      </c>
    </row>
    <row r="38" spans="1:3" ht="22.5" customHeight="1" x14ac:dyDescent="0.2">
      <c r="A38" s="27">
        <f>C34</f>
        <v>0</v>
      </c>
      <c r="B38" s="28"/>
      <c r="C38" s="5" t="str">
        <f>IF(SUM(C34:C35)&gt;0,CEILING(ROUNDDOWN(C37/1000*C34,2),0.05),"")</f>
        <v/>
      </c>
    </row>
    <row r="39" spans="1:3" ht="15.75" x14ac:dyDescent="0.2">
      <c r="A39" s="29">
        <f>C34</f>
        <v>0</v>
      </c>
      <c r="B39" s="30"/>
      <c r="C39" s="15" t="str">
        <f>IF(SUM(C38:C38)&gt;0,SUM(C38:C38),"")</f>
        <v/>
      </c>
    </row>
    <row r="40" spans="1:3" ht="15.75" x14ac:dyDescent="0.2">
      <c r="A40" s="21"/>
      <c r="B40" s="21"/>
      <c r="C40" s="22"/>
    </row>
    <row r="41" spans="1:3" ht="20.100000000000001" customHeight="1" x14ac:dyDescent="0.3">
      <c r="A41" s="31" t="s">
        <v>15</v>
      </c>
      <c r="B41" s="31"/>
      <c r="C41" s="31"/>
    </row>
    <row r="42" spans="1:3" ht="20.100000000000001" customHeight="1" x14ac:dyDescent="0.2">
      <c r="A42" s="40" t="s">
        <v>7</v>
      </c>
      <c r="B42" s="41"/>
      <c r="C42" s="3"/>
    </row>
    <row r="43" spans="1:3" ht="20.100000000000001" customHeight="1" x14ac:dyDescent="0.2">
      <c r="A43" s="40" t="s">
        <v>8</v>
      </c>
      <c r="B43" s="41"/>
      <c r="C43" s="6"/>
    </row>
    <row r="44" spans="1:3" ht="20.100000000000001" customHeight="1" x14ac:dyDescent="0.2">
      <c r="A44" s="40" t="s">
        <v>9</v>
      </c>
      <c r="B44" s="41"/>
      <c r="C44" s="7" t="str">
        <f>IF(SUM(C42:C43)&gt;0,CEILING(ROUND(C43/C42*1000,2),0.05),"")</f>
        <v/>
      </c>
    </row>
    <row r="45" spans="1:3" ht="20.100000000000001" customHeight="1" x14ac:dyDescent="0.2">
      <c r="A45" s="25" t="s">
        <v>10</v>
      </c>
      <c r="B45" s="26"/>
      <c r="C45" s="18" t="str">
        <f>IF(SUM(C42:C43)&gt;0,CEILING(ROUNDDOWN(C44/100*12,2),0.05),"")</f>
        <v/>
      </c>
    </row>
    <row r="46" spans="1:3" ht="20.100000000000001" customHeight="1" x14ac:dyDescent="0.2">
      <c r="A46" s="32">
        <f>C42</f>
        <v>0</v>
      </c>
      <c r="B46" s="33"/>
      <c r="C46" s="5" t="str">
        <f>IF(SUM(C42:C43)&gt;0,CEILING(ROUNDDOWN(C45/1000*C42,2),0.05),"")</f>
        <v/>
      </c>
    </row>
    <row r="47" spans="1:3" s="14" customFormat="1" ht="12.75" customHeight="1" x14ac:dyDescent="0.25">
      <c r="A47" s="1"/>
      <c r="B47" s="2"/>
    </row>
    <row r="48" spans="1:3" ht="20.100000000000001" customHeight="1" x14ac:dyDescent="0.3">
      <c r="A48" s="31" t="s">
        <v>0</v>
      </c>
      <c r="B48" s="31"/>
      <c r="C48" s="31"/>
    </row>
    <row r="49" spans="1:3" ht="20.100000000000001" customHeight="1" x14ac:dyDescent="0.2">
      <c r="A49" s="23" t="s">
        <v>7</v>
      </c>
      <c r="B49" s="24"/>
      <c r="C49" s="3"/>
    </row>
    <row r="50" spans="1:3" ht="20.100000000000001" customHeight="1" x14ac:dyDescent="0.2">
      <c r="A50" s="23" t="s">
        <v>8</v>
      </c>
      <c r="B50" s="24"/>
      <c r="C50" s="6"/>
    </row>
    <row r="51" spans="1:3" ht="20.100000000000001" customHeight="1" x14ac:dyDescent="0.2">
      <c r="A51" s="23" t="s">
        <v>9</v>
      </c>
      <c r="B51" s="24"/>
      <c r="C51" s="7" t="str">
        <f>IF(SUM(C49:C50)&gt;0,CEILING(ROUND(C50/C49*1000,2),0.05),"")</f>
        <v/>
      </c>
    </row>
    <row r="52" spans="1:3" ht="20.100000000000001" customHeight="1" x14ac:dyDescent="0.2">
      <c r="A52" s="25" t="s">
        <v>10</v>
      </c>
      <c r="B52" s="26"/>
      <c r="C52" s="18" t="str">
        <f>IF(SUM(C49:C50)&gt;0,CEILING(ROUNDDOWN(C51/100*6,2),0.05),"")</f>
        <v/>
      </c>
    </row>
    <row r="53" spans="1:3" ht="20.100000000000001" customHeight="1" x14ac:dyDescent="0.2">
      <c r="A53" s="32">
        <f>C49</f>
        <v>0</v>
      </c>
      <c r="B53" s="33"/>
      <c r="C53" s="5" t="str">
        <f>IF(SUM(C49:C50)&gt;0,CEILING(ROUNDDOWN(C52/1000*C49,2),0.05),"")</f>
        <v/>
      </c>
    </row>
    <row r="54" spans="1:3" ht="6" customHeight="1" x14ac:dyDescent="0.2">
      <c r="A54" s="34" t="s">
        <v>21</v>
      </c>
      <c r="B54" s="34"/>
      <c r="C54" s="34"/>
    </row>
    <row r="55" spans="1:3" ht="12.75" customHeight="1" x14ac:dyDescent="0.2">
      <c r="A55" s="35"/>
      <c r="B55" s="35"/>
      <c r="C55" s="35"/>
    </row>
    <row r="56" spans="1:3" ht="12.75" customHeight="1" x14ac:dyDescent="0.2">
      <c r="A56" s="35"/>
      <c r="B56" s="35"/>
      <c r="C56" s="35"/>
    </row>
    <row r="57" spans="1:3" ht="24.75" customHeight="1" x14ac:dyDescent="0.2">
      <c r="A57" s="35"/>
      <c r="B57" s="35"/>
      <c r="C57" s="35"/>
    </row>
    <row r="58" spans="1:3" ht="12.75" customHeight="1" x14ac:dyDescent="0.2">
      <c r="A58" s="35"/>
      <c r="B58" s="35"/>
      <c r="C58" s="35"/>
    </row>
    <row r="59" spans="1:3" ht="12.75" customHeight="1" x14ac:dyDescent="0.2">
      <c r="A59" s="19"/>
      <c r="B59" s="19"/>
      <c r="C59" s="19"/>
    </row>
    <row r="60" spans="1:3" ht="12.75" customHeight="1" x14ac:dyDescent="0.2">
      <c r="A60" s="19"/>
      <c r="B60" s="19"/>
      <c r="C60" s="19"/>
    </row>
    <row r="61" spans="1:3" ht="12.75" customHeight="1" x14ac:dyDescent="0.2">
      <c r="A61" s="19"/>
      <c r="B61" s="19"/>
      <c r="C61" s="19"/>
    </row>
  </sheetData>
  <sheetProtection sheet="1" objects="1" scenarios="1" selectLockedCells="1"/>
  <dataConsolidate/>
  <mergeCells count="45">
    <mergeCell ref="A3:C3"/>
    <mergeCell ref="A17:C17"/>
    <mergeCell ref="A23:C23"/>
    <mergeCell ref="A18:B18"/>
    <mergeCell ref="A19:B19"/>
    <mergeCell ref="A20:B20"/>
    <mergeCell ref="A21:B21"/>
    <mergeCell ref="A7:C7"/>
    <mergeCell ref="A10:B10"/>
    <mergeCell ref="A9:B9"/>
    <mergeCell ref="A4:C5"/>
    <mergeCell ref="A8:B8"/>
    <mergeCell ref="A12:B12"/>
    <mergeCell ref="A13:B13"/>
    <mergeCell ref="A14:B14"/>
    <mergeCell ref="A52:B52"/>
    <mergeCell ref="A53:B53"/>
    <mergeCell ref="A54:C58"/>
    <mergeCell ref="A11:B11"/>
    <mergeCell ref="A15:B15"/>
    <mergeCell ref="A41:C41"/>
    <mergeCell ref="A49:B49"/>
    <mergeCell ref="A50:B50"/>
    <mergeCell ref="A48:C48"/>
    <mergeCell ref="A42:B42"/>
    <mergeCell ref="A43:B43"/>
    <mergeCell ref="A44:B44"/>
    <mergeCell ref="A46:B46"/>
    <mergeCell ref="A29:B29"/>
    <mergeCell ref="A30:B30"/>
    <mergeCell ref="A45:B45"/>
    <mergeCell ref="A51:B51"/>
    <mergeCell ref="A26:B26"/>
    <mergeCell ref="A27:B27"/>
    <mergeCell ref="A28:B28"/>
    <mergeCell ref="A24:B24"/>
    <mergeCell ref="A25:B25"/>
    <mergeCell ref="A31:B31"/>
    <mergeCell ref="A33:C33"/>
    <mergeCell ref="A34:B34"/>
    <mergeCell ref="A39:B39"/>
    <mergeCell ref="A35:B35"/>
    <mergeCell ref="A36:B36"/>
    <mergeCell ref="A37:B37"/>
    <mergeCell ref="A38:B38"/>
  </mergeCells>
  <phoneticPr fontId="6" type="noConversion"/>
  <pageMargins left="0.78740157480314965" right="0.78740157480314965" top="0.51181102362204722" bottom="0.47244094488188981" header="0.51181102362204722" footer="0.51181102362204722"/>
  <pageSetup paperSize="9" scale="74" orientation="portrait" verticalDpi="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Franciska  Adzami</dc:creator>
  <cp:lastModifiedBy>Kaufmann Alexandra EZV</cp:lastModifiedBy>
  <cp:lastPrinted>2010-09-28T09:52:26Z</cp:lastPrinted>
  <dcterms:created xsi:type="dcterms:W3CDTF">2010-02-24T07:45:49Z</dcterms:created>
  <dcterms:modified xsi:type="dcterms:W3CDTF">2024-11-15T12:48:30Z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1848635332</vt:i4>
  </property>
  <property fmtid="{D5CDD505-2E9C-101B-9397-08002B2CF9AE}" pid="3" name="_EmailSubject">
    <vt:lpwstr>Steuertarif </vt:lpwstr>
  </property>
  <property fmtid="{D5CDD505-2E9C-101B-9397-08002B2CF9AE}" pid="4" name="_AuthorEmail">
    <vt:lpwstr>franciska.adzami@ezv.admin.ch</vt:lpwstr>
  </property>
  <property fmtid="{D5CDD505-2E9C-101B-9397-08002B2CF9AE}" pid="5" name="_AuthorEmailDisplayName">
    <vt:lpwstr>Adzami Franciska  EZV</vt:lpwstr>
  </property>
  <property fmtid="{D5CDD505-2E9C-101B-9397-08002B2CF9AE}" pid="6" name="_ReviewingToolsShownOnce">
    <vt:lpwstr/>
  </property>
</Properties>
</file>